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ivangi.paliwal\OneDrive - Kunvarji Group\1.KUNVARJI-MERCHANT BANKING\"/>
    </mc:Choice>
  </mc:AlternateContent>
  <bookViews>
    <workbookView xWindow="0" yWindow="0" windowWidth="28800" windowHeight="12315"/>
  </bookViews>
  <sheets>
    <sheet name="SAHAJ"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E95" i="1"/>
  <c r="E101" i="1"/>
  <c r="E89" i="1" l="1"/>
  <c r="E90" i="1" s="1"/>
  <c r="E102" i="1"/>
  <c r="E97" i="1"/>
  <c r="E96" i="1"/>
  <c r="E91" i="1"/>
  <c r="E85" i="1"/>
  <c r="E84" i="1"/>
  <c r="D84" i="1" l="1"/>
  <c r="D102" i="1" l="1"/>
  <c r="D96" i="1"/>
  <c r="D90" i="1" l="1"/>
  <c r="C16" i="1" l="1"/>
</calcChain>
</file>

<file path=xl/sharedStrings.xml><?xml version="1.0" encoding="utf-8"?>
<sst xmlns="http://schemas.openxmlformats.org/spreadsheetml/2006/main" count="175" uniqueCount="103">
  <si>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</si>
  <si>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</si>
  <si>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</si>
  <si>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</si>
  <si>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</si>
  <si>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</si>
  <si>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</si>
  <si>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</si>
  <si>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</si>
  <si>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</si>
  <si>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</si>
  <si>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</si>
  <si>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</si>
  <si>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</si>
  <si>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</si>
  <si>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</si>
  <si>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</si>
  <si>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</si>
  <si>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</si>
  <si>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</si>
  <si>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</si>
  <si>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</si>
  <si>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</si>
  <si>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</si>
  <si>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</si>
  <si>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</si>
  <si>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</si>
  <si>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</si>
  <si>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</si>
  <si>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</si>
  <si>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</si>
  <si>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</si>
  <si>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</si>
  <si>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</si>
  <si>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</si>
  <si>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</si>
  <si>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</si>
  <si>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</si>
  <si>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</si>
  <si>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</si>
  <si>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</si>
  <si>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</si>
  <si>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</si>
  <si>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</si>
  <si>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</si>
  <si>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</si>
  <si>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</si>
  <si>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</si>
  <si>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</si>
  <si>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</si>
  <si>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</si>
  <si>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</si>
  <si>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</si>
  <si>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</si>
  <si>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</si>
  <si>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</si>
  <si>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</si>
  <si>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</si>
  <si>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</si>
  <si>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</si>
  <si>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</si>
  <si>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</si>
  <si>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</si>
  <si>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</si>
  <si>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At close of 90th calendar day from listing day**</t>
  </si>
  <si>
    <t>At close of 30th calendar day from listing day*</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</si>
  <si>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</si>
  <si>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</si>
  <si>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</si>
  <si>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</si>
  <si>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</si>
  <si>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</si>
  <si>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</si>
  <si>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</si>
  <si>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</si>
  <si>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Source: NSE</t>
  </si>
  <si>
    <t>Financials of the issuer (as per the annual financial results submitted to stock exchange in Regulation 33 of the SEBI (Listing Obligations &amp; Disclosure Requirements), 2015</t>
  </si>
  <si>
    <t>Source: NSE (Based on Free Float equity shares)</t>
  </si>
  <si>
    <t>Market Price (NSE)</t>
  </si>
  <si>
    <r>
      <t xml:space="preserve">SME Initial Public Offering (SME IPO) listed on the EMERGE Platform of National Stock Exchange of India </t>
    </r>
    <r>
      <rPr>
        <b/>
        <sz val="10"/>
        <color theme="1"/>
        <rFont val="Times New Roman"/>
        <family val="1"/>
      </rPr>
      <t>(“NSE EMERGE”)</t>
    </r>
  </si>
  <si>
    <t>Note: 1. Where the 30th day / 90th day / March 31 of a particular year falls on a NSE trading holiday, the immediately previous trading day has been considered.</t>
  </si>
  <si>
    <t>Not Applicable</t>
  </si>
  <si>
    <t>Index (of the Designated Stock Exchange): NSE Nifty50</t>
  </si>
  <si>
    <t>2. Where the 30th day / 90th day / March 31 of a particular year falls on the day when there is no trade in equity share of the Company , preceding trading day has been considered and accordingly corresponding data of NSE Nifty50 and SME IPO is mentioned in the table above. in case there is no trading on previous trading day then day when trading took place is considered.</t>
  </si>
  <si>
    <t>SAHAJ SOLAR LIMITED</t>
  </si>
  <si>
    <t>₹ 5,256 Lakhs</t>
  </si>
  <si>
    <t>469.13 times</t>
  </si>
  <si>
    <t>Since the company's share were listed on July 19 2024 we are considering March 31, 2025 as the 1st Financial Year.</t>
  </si>
  <si>
    <t xml:space="preserve">(1)Working Capital Requirements of Rs. 3942/- Lakhs
(2) General Corporate Purposes Rs. 1314/-  lakhs        </t>
  </si>
  <si>
    <t>Rs. 180/-</t>
  </si>
  <si>
    <t>At close of listing day (July 19, 2024)</t>
  </si>
  <si>
    <t># NSE does not have any sectorial index for other Electrical Equipment, hence data for NSE Nifty50 has been provided here.</t>
  </si>
  <si>
    <t>*Source:  Prospectus dated July 16, 2024.
#Source: Results for the FY 2024-25 will be updated on completion of FY 2024-25.</t>
  </si>
  <si>
    <r>
      <t xml:space="preserve">Issuer: </t>
    </r>
    <r>
      <rPr>
        <sz val="10"/>
        <rFont val="Times New Roman"/>
        <family val="1"/>
      </rPr>
      <t>Sahaj Solar Limited</t>
    </r>
  </si>
  <si>
    <t>Shakti Pumps (India) Limited</t>
  </si>
  <si>
    <t>Zodiac Energy Limited</t>
  </si>
  <si>
    <t>Solex Energy Limited</t>
  </si>
  <si>
    <t xml:space="preserve">Note :  Industry average has been calculated by taking the average of peer group companies. </t>
  </si>
  <si>
    <r>
      <t xml:space="preserve">Note: </t>
    </r>
    <r>
      <rPr>
        <i/>
        <sz val="10"/>
        <color theme="1"/>
        <rFont val="Times New Roman"/>
        <family val="1"/>
      </rPr>
      <t>Since the company's share were listed on July 19 2024, we are considering March 31, 2025 as the 1st Financial Year.</t>
    </r>
  </si>
  <si>
    <t>Peer Group</t>
  </si>
  <si>
    <t>No Change</t>
  </si>
  <si>
    <t>Frequently Traded</t>
  </si>
  <si>
    <t>(1)Working Capital Requirements of Rs. 3942/- Lakhs
(2) General Corporate Purposes Rs. 1314/-  lakhs
*Based on the auditor certificate dated April 24, 2025 all the issue's net proceed are fully utilised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</si>
</sst>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s>
  <cellStyleXfs count="2">
    <xf numFmtId="0" fontId="0" fillId="0" borderId="0"/>
    <xf numFmtId="43" fontId="15" fillId="0" borderId="0" applyFont="0" applyFill="0" applyBorder="0" applyAlignment="0" applyProtection="0"/>
  </cellStyleXfs>
  <cellXfs count="16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0" fontId="5" fillId="2" borderId="1" xfId="0" applyFont="1" applyFill="1" applyBorder="1" applyAlignment="1">
      <alignment vertical="center" wrapText="1"/>
    </xf>
    <xf numFmtId="0" fontId="2" fillId="0" borderId="1" xfId="0" applyFont="1" applyFill="1" applyBorder="1" applyAlignment="1">
      <alignment horizontal="center" vertical="center" wrapText="1"/>
    </xf>
    <xf numFmtId="43" fontId="2" fillId="0" borderId="1" xfId="1" applyFont="1" applyBorder="1" applyAlignment="1">
      <alignment vertical="center" wrapText="1"/>
    </xf>
    <xf numFmtId="43" fontId="2" fillId="2" borderId="1" xfId="1"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43" fontId="5" fillId="2" borderId="3" xfId="1" applyNumberFormat="1" applyFont="1" applyFill="1" applyBorder="1" applyAlignment="1">
      <alignment horizontal="right" vertical="center" wrapText="1"/>
    </xf>
    <xf numFmtId="0" fontId="2" fillId="0" borderId="1" xfId="0" applyFont="1" applyFill="1" applyBorder="1" applyAlignment="1">
      <alignment horizontal="right" vertical="center"/>
    </xf>
    <xf numFmtId="43" fontId="3" fillId="0" borderId="1" xfId="1" applyFont="1" applyFill="1" applyBorder="1" applyAlignment="1">
      <alignment horizontal="right" vertical="center"/>
    </xf>
    <xf numFmtId="10" fontId="2" fillId="2" borderId="1" xfId="0" applyNumberFormat="1" applyFont="1" applyFill="1" applyBorder="1" applyAlignment="1">
      <alignment horizontal="right" vertical="center"/>
    </xf>
    <xf numFmtId="0" fontId="2" fillId="0" borderId="1" xfId="0" applyFont="1" applyBorder="1" applyAlignment="1">
      <alignment horizontal="right" vertical="center" wrapText="1"/>
    </xf>
    <xf numFmtId="10" fontId="2" fillId="0" borderId="1" xfId="0" applyNumberFormat="1" applyFont="1" applyBorder="1" applyAlignment="1">
      <alignment horizontal="right" vertical="center" wrapText="1"/>
    </xf>
    <xf numFmtId="10" fontId="3" fillId="0" borderId="1" xfId="0" applyNumberFormat="1" applyFont="1" applyBorder="1" applyAlignment="1">
      <alignment horizontal="right" vertical="center" wrapText="1"/>
    </xf>
    <xf numFmtId="43" fontId="2" fillId="2" borderId="1" xfId="1" applyFont="1" applyFill="1" applyBorder="1" applyAlignment="1">
      <alignment horizontal="right" vertical="center"/>
    </xf>
    <xf numFmtId="43" fontId="3" fillId="0" borderId="1" xfId="1" applyFont="1" applyBorder="1" applyAlignment="1">
      <alignment horizontal="right" vertical="center" wrapText="1"/>
    </xf>
    <xf numFmtId="43" fontId="2" fillId="0" borderId="1" xfId="1" applyFont="1" applyFill="1" applyBorder="1" applyAlignment="1">
      <alignment horizontal="right" vertical="center"/>
    </xf>
    <xf numFmtId="10" fontId="2" fillId="0" borderId="1" xfId="0" applyNumberFormat="1" applyFont="1" applyFill="1" applyBorder="1" applyAlignment="1">
      <alignment horizontal="right" vertical="center"/>
    </xf>
    <xf numFmtId="0" fontId="2" fillId="0" borderId="1" xfId="0" applyFont="1" applyFill="1" applyBorder="1" applyAlignment="1">
      <alignment horizontal="right" vertical="center" wrapText="1"/>
    </xf>
    <xf numFmtId="10" fontId="3" fillId="0" borderId="1" xfId="0" applyNumberFormat="1" applyFont="1" applyFill="1" applyBorder="1" applyAlignment="1">
      <alignment horizontal="right" vertical="center"/>
    </xf>
    <xf numFmtId="0" fontId="2" fillId="2" borderId="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32" xfId="0" applyNumberFormat="1" applyFont="1" applyFill="1" applyBorder="1" applyAlignment="1">
      <alignment horizontal="left" vertical="center" wrapText="1"/>
    </xf>
    <xf numFmtId="2" fontId="2" fillId="2" borderId="0"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2" fillId="2" borderId="1" xfId="0"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8"/>
  <sheetViews>
    <sheetView tabSelected="1" zoomScale="110" zoomScaleNormal="110" workbookViewId="0">
      <selection activeCell="E14" sqref="E14"/>
    </sheetView>
  </sheetViews>
  <sheetFormatPr defaultColWidth="8.85546875" defaultRowHeight="12.75" x14ac:dyDescent="0.25"/>
  <cols>
    <col min="1" max="1" width="7" style="1" bestFit="1" customWidth="1"/>
    <col min="2" max="2" width="48.42578125" style="1" customWidth="1"/>
    <col min="3" max="3" width="38.28515625" style="1" bestFit="1" customWidth="1"/>
    <col min="4" max="4" width="38" style="1" bestFit="1" customWidth="1"/>
    <col min="5" max="5" width="39" style="1" bestFit="1" customWidth="1"/>
    <col min="6" max="6" width="16.7109375" style="1" bestFit="1" customWidth="1"/>
    <col min="7" max="7" width="14.140625" style="1" bestFit="1" customWidth="1"/>
    <col min="8" max="8" width="10.4257812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3" width="10.42578125" style="1" bestFit="1" customWidth="1"/>
    <col min="14" max="14" width="12.85546875" style="1" customWidth="1"/>
    <col min="15" max="16384" width="8.85546875" style="1"/>
  </cols>
  <sheetData>
    <row r="1" spans="1:14" ht="14.45" customHeight="1" x14ac:dyDescent="0.25">
      <c r="A1" s="94" t="s">
        <v>0</v>
      </c>
      <c r="B1" s="94"/>
      <c r="D1" s="2"/>
    </row>
    <row r="3" spans="1:14" x14ac:dyDescent="0.25">
      <c r="A3" s="3" t="s">
        <v>1</v>
      </c>
      <c r="B3" s="4" t="s">
        <v>2</v>
      </c>
      <c r="C3" s="56" t="s">
        <v>84</v>
      </c>
    </row>
    <row r="4" spans="1:14" x14ac:dyDescent="0.25">
      <c r="D4" s="5"/>
    </row>
    <row r="5" spans="1:14" x14ac:dyDescent="0.25">
      <c r="A5" s="6">
        <v>1</v>
      </c>
      <c r="B5" s="4" t="s">
        <v>3</v>
      </c>
      <c r="C5" s="95" t="s">
        <v>79</v>
      </c>
      <c r="D5" s="95"/>
      <c r="E5" s="95"/>
    </row>
    <row r="6" spans="1:14" ht="15" customHeight="1" x14ac:dyDescent="0.25">
      <c r="A6" s="7"/>
      <c r="B6" s="96"/>
      <c r="C6" s="96"/>
      <c r="D6" s="96"/>
      <c r="E6" s="8"/>
    </row>
    <row r="7" spans="1:14" x14ac:dyDescent="0.25">
      <c r="A7" s="7">
        <v>2</v>
      </c>
      <c r="B7" s="4" t="s">
        <v>59</v>
      </c>
      <c r="C7" s="52" t="s">
        <v>85</v>
      </c>
      <c r="D7" s="5"/>
    </row>
    <row r="8" spans="1:14" x14ac:dyDescent="0.25">
      <c r="A8" s="7"/>
      <c r="B8" s="9"/>
      <c r="D8" s="5"/>
    </row>
    <row r="9" spans="1:14" x14ac:dyDescent="0.25">
      <c r="A9" s="7">
        <v>3</v>
      </c>
      <c r="B9" s="4" t="s">
        <v>4</v>
      </c>
      <c r="C9" s="97" t="s">
        <v>45</v>
      </c>
      <c r="D9" s="98"/>
      <c r="E9" s="99"/>
    </row>
    <row r="10" spans="1:14" x14ac:dyDescent="0.25">
      <c r="A10" s="7"/>
      <c r="B10" s="9"/>
      <c r="D10" s="5"/>
    </row>
    <row r="11" spans="1:14" x14ac:dyDescent="0.25">
      <c r="A11" s="7">
        <v>4</v>
      </c>
      <c r="B11" s="4" t="s">
        <v>5</v>
      </c>
      <c r="C11" s="53" t="s">
        <v>86</v>
      </c>
      <c r="D11" s="5"/>
    </row>
    <row r="12" spans="1:14" ht="14.45" customHeight="1" x14ac:dyDescent="0.25">
      <c r="A12" s="7"/>
      <c r="B12" s="100" t="s">
        <v>44</v>
      </c>
      <c r="C12" s="101"/>
      <c r="D12" s="5"/>
    </row>
    <row r="13" spans="1:14" ht="13.5" customHeight="1" x14ac:dyDescent="0.25">
      <c r="A13" s="7"/>
      <c r="B13" s="107" t="s">
        <v>46</v>
      </c>
      <c r="C13" s="108"/>
      <c r="D13" s="5"/>
    </row>
    <row r="14" spans="1:14" x14ac:dyDescent="0.25">
      <c r="A14" s="7"/>
      <c r="D14" s="5"/>
    </row>
    <row r="15" spans="1:14" x14ac:dyDescent="0.25">
      <c r="A15" s="7">
        <v>5</v>
      </c>
      <c r="B15" s="102" t="s">
        <v>51</v>
      </c>
      <c r="C15" s="103"/>
      <c r="D15" s="103"/>
      <c r="E15" s="104"/>
      <c r="F15" s="9"/>
      <c r="G15" s="9"/>
      <c r="H15" s="9"/>
      <c r="I15" s="9"/>
      <c r="J15" s="10"/>
      <c r="K15" s="10"/>
      <c r="L15" s="10"/>
      <c r="M15" s="10"/>
      <c r="N15" s="10"/>
    </row>
    <row r="16" spans="1:14" x14ac:dyDescent="0.25">
      <c r="A16" s="7"/>
      <c r="B16" s="42" t="s">
        <v>6</v>
      </c>
      <c r="C16" s="105">
        <f>1374400/10986010</f>
        <v>0.12510456480560275</v>
      </c>
      <c r="D16" s="105"/>
      <c r="E16" s="105"/>
      <c r="F16" s="11"/>
      <c r="G16" s="10"/>
      <c r="H16" s="10"/>
      <c r="I16" s="10"/>
      <c r="J16" s="10"/>
      <c r="K16" s="10"/>
      <c r="L16" s="10"/>
      <c r="M16" s="10"/>
      <c r="N16" s="10"/>
    </row>
    <row r="17" spans="1:14" x14ac:dyDescent="0.25">
      <c r="A17" s="7"/>
      <c r="B17" s="42" t="s">
        <v>60</v>
      </c>
      <c r="C17" s="106">
        <v>1.8499999999999999E-2</v>
      </c>
      <c r="D17" s="93"/>
      <c r="E17" s="93"/>
      <c r="F17" s="11"/>
      <c r="G17" s="10"/>
      <c r="H17" s="10"/>
      <c r="I17" s="10"/>
      <c r="J17" s="10"/>
      <c r="K17" s="10"/>
      <c r="L17" s="10"/>
      <c r="M17" s="10"/>
      <c r="N17" s="10"/>
    </row>
    <row r="18" spans="1:14" x14ac:dyDescent="0.25">
      <c r="A18" s="7"/>
      <c r="B18" s="42" t="s">
        <v>61</v>
      </c>
      <c r="C18" s="93" t="s">
        <v>56</v>
      </c>
      <c r="D18" s="93"/>
      <c r="E18" s="93"/>
      <c r="F18" s="11"/>
      <c r="G18" s="10"/>
      <c r="H18" s="10"/>
      <c r="I18" s="10"/>
      <c r="J18" s="10"/>
      <c r="K18" s="10"/>
      <c r="L18" s="10"/>
      <c r="M18" s="10"/>
      <c r="N18" s="10"/>
    </row>
    <row r="19" spans="1:14" x14ac:dyDescent="0.25">
      <c r="A19" s="7"/>
      <c r="B19" s="43" t="s">
        <v>62</v>
      </c>
      <c r="C19" s="93" t="s">
        <v>8</v>
      </c>
      <c r="D19" s="93"/>
      <c r="E19" s="93"/>
      <c r="F19" s="11"/>
      <c r="G19" s="10"/>
      <c r="H19" s="10"/>
      <c r="I19" s="10"/>
      <c r="J19" s="10"/>
      <c r="K19" s="10"/>
      <c r="L19" s="10"/>
      <c r="M19" s="10"/>
      <c r="N19" s="10"/>
    </row>
    <row r="20" spans="1:14" x14ac:dyDescent="0.25">
      <c r="A20" s="7"/>
      <c r="B20" s="110" t="s">
        <v>75</v>
      </c>
      <c r="C20" s="110"/>
      <c r="D20" s="110"/>
      <c r="E20" s="110"/>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x14ac:dyDescent="0.25">
      <c r="A22" s="7">
        <v>6</v>
      </c>
      <c r="B22" s="109" t="s">
        <v>76</v>
      </c>
      <c r="C22" s="109"/>
      <c r="D22" s="109"/>
      <c r="E22" s="109"/>
      <c r="F22" s="9"/>
      <c r="G22" s="9"/>
      <c r="H22" s="10"/>
      <c r="I22" s="9"/>
      <c r="J22" s="9"/>
    </row>
    <row r="23" spans="1:14" x14ac:dyDescent="0.25">
      <c r="A23" s="7"/>
      <c r="B23" s="111" t="s">
        <v>9</v>
      </c>
      <c r="C23" s="112"/>
      <c r="D23" s="112"/>
      <c r="E23" s="113"/>
      <c r="F23" s="11"/>
    </row>
    <row r="24" spans="1:14" ht="25.5" x14ac:dyDescent="0.25">
      <c r="A24" s="7"/>
      <c r="B24" s="12" t="s">
        <v>10</v>
      </c>
      <c r="C24" s="49" t="s">
        <v>66</v>
      </c>
      <c r="D24" s="49" t="s">
        <v>67</v>
      </c>
      <c r="E24" s="49" t="s">
        <v>68</v>
      </c>
      <c r="F24" s="11"/>
    </row>
    <row r="25" spans="1:14" ht="12.75" customHeight="1" x14ac:dyDescent="0.25">
      <c r="A25" s="7"/>
      <c r="B25" s="29" t="s">
        <v>11</v>
      </c>
      <c r="C25" s="62">
        <v>33082.14</v>
      </c>
      <c r="D25" s="117" t="s">
        <v>56</v>
      </c>
      <c r="E25" s="118" t="s">
        <v>8</v>
      </c>
      <c r="F25" s="24"/>
      <c r="G25" s="24"/>
    </row>
    <row r="26" spans="1:14" ht="12.75" customHeight="1" x14ac:dyDescent="0.25">
      <c r="A26" s="7"/>
      <c r="B26" s="29" t="s">
        <v>12</v>
      </c>
      <c r="C26" s="62">
        <v>2754.33</v>
      </c>
      <c r="D26" s="117"/>
      <c r="E26" s="118"/>
      <c r="F26" s="24"/>
      <c r="G26" s="24"/>
    </row>
    <row r="27" spans="1:14" ht="12.75" customHeight="1" x14ac:dyDescent="0.25">
      <c r="A27" s="7"/>
      <c r="B27" s="29" t="s">
        <v>13</v>
      </c>
      <c r="C27" s="62">
        <v>1098.5999999999999</v>
      </c>
      <c r="D27" s="117"/>
      <c r="E27" s="118"/>
      <c r="F27" s="24"/>
      <c r="G27" s="24"/>
    </row>
    <row r="28" spans="1:14" ht="12.75" customHeight="1" x14ac:dyDescent="0.25">
      <c r="A28" s="7"/>
      <c r="B28" s="29" t="s">
        <v>14</v>
      </c>
      <c r="C28" s="62">
        <v>9763.4599999999991</v>
      </c>
      <c r="D28" s="117"/>
      <c r="E28" s="118"/>
      <c r="F28" s="24"/>
      <c r="G28" s="24"/>
    </row>
    <row r="29" spans="1:14" ht="13.5" customHeight="1" x14ac:dyDescent="0.25">
      <c r="A29" s="7"/>
      <c r="B29" s="114" t="s">
        <v>87</v>
      </c>
      <c r="C29" s="115"/>
      <c r="D29" s="115"/>
      <c r="E29" s="116"/>
      <c r="F29" s="11"/>
    </row>
    <row r="30" spans="1:14" x14ac:dyDescent="0.25">
      <c r="A30" s="7"/>
      <c r="B30" s="10"/>
      <c r="C30" s="11"/>
      <c r="D30" s="11"/>
      <c r="E30" s="11"/>
      <c r="F30" s="11"/>
    </row>
    <row r="31" spans="1:14" x14ac:dyDescent="0.25">
      <c r="A31" s="7">
        <v>7</v>
      </c>
      <c r="B31" s="109" t="s">
        <v>15</v>
      </c>
      <c r="C31" s="109"/>
      <c r="D31" s="109"/>
      <c r="E31" s="109"/>
      <c r="F31" s="9"/>
      <c r="G31" s="9"/>
      <c r="H31" s="9"/>
      <c r="I31" s="9"/>
      <c r="J31" s="9"/>
    </row>
    <row r="32" spans="1:14" x14ac:dyDescent="0.25">
      <c r="A32" s="7"/>
      <c r="B32" s="29" t="s">
        <v>16</v>
      </c>
      <c r="C32" s="93" t="s">
        <v>101</v>
      </c>
      <c r="D32" s="93"/>
      <c r="E32" s="93"/>
      <c r="F32" s="10"/>
    </row>
    <row r="33" spans="1:11" x14ac:dyDescent="0.25">
      <c r="A33" s="7"/>
      <c r="B33" s="29" t="s">
        <v>17</v>
      </c>
      <c r="C33" s="93" t="s">
        <v>56</v>
      </c>
      <c r="D33" s="93"/>
      <c r="E33" s="93"/>
      <c r="F33" s="10"/>
    </row>
    <row r="34" spans="1:11" x14ac:dyDescent="0.25">
      <c r="A34" s="7"/>
      <c r="B34" s="29" t="s">
        <v>18</v>
      </c>
      <c r="C34" s="93" t="s">
        <v>8</v>
      </c>
      <c r="D34" s="93"/>
      <c r="E34" s="93"/>
      <c r="F34" s="10"/>
    </row>
    <row r="35" spans="1:11" x14ac:dyDescent="0.25">
      <c r="A35" s="7"/>
      <c r="B35" s="100" t="s">
        <v>77</v>
      </c>
      <c r="C35" s="100"/>
      <c r="D35" s="100"/>
      <c r="E35" s="100"/>
      <c r="F35" s="10"/>
    </row>
    <row r="36" spans="1:11" x14ac:dyDescent="0.25">
      <c r="A36" s="7"/>
      <c r="C36" s="10"/>
      <c r="D36" s="10"/>
      <c r="E36" s="10"/>
      <c r="F36" s="10"/>
    </row>
    <row r="37" spans="1:11" x14ac:dyDescent="0.25">
      <c r="A37" s="7">
        <v>8</v>
      </c>
      <c r="B37" s="109" t="s">
        <v>52</v>
      </c>
      <c r="C37" s="109"/>
      <c r="D37" s="109"/>
      <c r="E37" s="109"/>
      <c r="F37" s="9"/>
      <c r="G37" s="9"/>
      <c r="H37" s="9"/>
      <c r="I37" s="9"/>
      <c r="J37" s="9"/>
    </row>
    <row r="38" spans="1:11" x14ac:dyDescent="0.25">
      <c r="A38" s="7"/>
      <c r="B38" s="29" t="s">
        <v>19</v>
      </c>
      <c r="C38" s="118" t="s">
        <v>100</v>
      </c>
      <c r="D38" s="118"/>
      <c r="E38" s="118"/>
      <c r="F38" s="10"/>
    </row>
    <row r="39" spans="1:11" x14ac:dyDescent="0.25">
      <c r="A39" s="7"/>
      <c r="B39" s="29" t="s">
        <v>17</v>
      </c>
      <c r="C39" s="118" t="s">
        <v>56</v>
      </c>
      <c r="D39" s="118"/>
      <c r="E39" s="118"/>
      <c r="F39" s="10"/>
    </row>
    <row r="40" spans="1:11" x14ac:dyDescent="0.25">
      <c r="A40" s="7"/>
      <c r="B40" s="29" t="s">
        <v>18</v>
      </c>
      <c r="C40" s="118" t="s">
        <v>8</v>
      </c>
      <c r="D40" s="118"/>
      <c r="E40" s="118"/>
      <c r="F40" s="10"/>
    </row>
    <row r="41" spans="1:11" x14ac:dyDescent="0.25">
      <c r="A41" s="3"/>
      <c r="D41" s="13"/>
      <c r="E41" s="10"/>
    </row>
    <row r="42" spans="1:11" x14ac:dyDescent="0.25">
      <c r="A42" s="14">
        <v>9</v>
      </c>
      <c r="B42" s="109" t="s">
        <v>48</v>
      </c>
      <c r="C42" s="109"/>
      <c r="D42" s="109"/>
      <c r="E42" s="109"/>
      <c r="F42" s="15"/>
      <c r="G42" s="9"/>
      <c r="H42" s="9"/>
      <c r="I42" s="9"/>
    </row>
    <row r="43" spans="1:11" x14ac:dyDescent="0.25">
      <c r="A43" s="14"/>
      <c r="B43" s="40" t="s">
        <v>42</v>
      </c>
      <c r="C43" s="41" t="s">
        <v>63</v>
      </c>
      <c r="D43" s="123" t="s">
        <v>41</v>
      </c>
      <c r="E43" s="123"/>
    </row>
    <row r="44" spans="1:11" x14ac:dyDescent="0.25">
      <c r="A44" s="16"/>
      <c r="B44" s="61" t="s">
        <v>81</v>
      </c>
      <c r="C44" s="58" t="s">
        <v>81</v>
      </c>
      <c r="D44" s="124" t="s">
        <v>81</v>
      </c>
      <c r="E44" s="124"/>
    </row>
    <row r="45" spans="1:11" x14ac:dyDescent="0.25">
      <c r="A45" s="17"/>
      <c r="B45" s="18"/>
      <c r="C45" s="13"/>
      <c r="D45" s="13"/>
      <c r="E45" s="13"/>
      <c r="F45" s="11"/>
      <c r="G45" s="11"/>
      <c r="H45" s="11"/>
      <c r="I45" s="11"/>
    </row>
    <row r="46" spans="1:11" x14ac:dyDescent="0.25">
      <c r="A46" s="14">
        <v>10</v>
      </c>
      <c r="B46" s="134" t="s">
        <v>55</v>
      </c>
      <c r="C46" s="135"/>
      <c r="D46" s="135"/>
      <c r="E46" s="135"/>
      <c r="F46" s="11"/>
      <c r="G46" s="11"/>
      <c r="H46" s="11"/>
    </row>
    <row r="47" spans="1:11" x14ac:dyDescent="0.25">
      <c r="A47" s="139"/>
      <c r="B47" s="78" t="s">
        <v>20</v>
      </c>
      <c r="C47" s="81" t="s">
        <v>88</v>
      </c>
      <c r="D47" s="82"/>
      <c r="E47" s="83"/>
      <c r="K47" s="2"/>
    </row>
    <row r="48" spans="1:11" x14ac:dyDescent="0.25">
      <c r="A48" s="140"/>
      <c r="B48" s="80"/>
      <c r="C48" s="87"/>
      <c r="D48" s="88"/>
      <c r="E48" s="89"/>
      <c r="K48" s="2"/>
    </row>
    <row r="49" spans="1:14" ht="12.75" customHeight="1" x14ac:dyDescent="0.25">
      <c r="A49" s="14"/>
      <c r="B49" s="78" t="s">
        <v>21</v>
      </c>
      <c r="C49" s="81" t="s">
        <v>102</v>
      </c>
      <c r="D49" s="82"/>
      <c r="E49" s="83"/>
    </row>
    <row r="50" spans="1:14" ht="12.75" customHeight="1" x14ac:dyDescent="0.25">
      <c r="A50" s="16"/>
      <c r="B50" s="79"/>
      <c r="C50" s="84"/>
      <c r="D50" s="85"/>
      <c r="E50" s="86"/>
    </row>
    <row r="51" spans="1:14" ht="12.75" customHeight="1" x14ac:dyDescent="0.25">
      <c r="A51" s="16"/>
      <c r="B51" s="79"/>
      <c r="C51" s="84"/>
      <c r="D51" s="85"/>
      <c r="E51" s="86"/>
    </row>
    <row r="52" spans="1:14" ht="12.75" customHeight="1" x14ac:dyDescent="0.25">
      <c r="A52" s="16"/>
      <c r="B52" s="79"/>
      <c r="C52" s="84"/>
      <c r="D52" s="85"/>
      <c r="E52" s="86"/>
    </row>
    <row r="53" spans="1:14" x14ac:dyDescent="0.25">
      <c r="A53" s="16"/>
      <c r="B53" s="80"/>
      <c r="C53" s="87"/>
      <c r="D53" s="88"/>
      <c r="E53" s="89"/>
    </row>
    <row r="54" spans="1:14" x14ac:dyDescent="0.25">
      <c r="A54" s="16"/>
      <c r="B54" s="19" t="s">
        <v>22</v>
      </c>
      <c r="C54" s="133" t="s">
        <v>81</v>
      </c>
      <c r="D54" s="133"/>
      <c r="E54" s="133"/>
      <c r="F54" s="20"/>
      <c r="K54" s="21"/>
    </row>
    <row r="55" spans="1:14" s="24" customFormat="1" x14ac:dyDescent="0.25">
      <c r="A55" s="22" t="s">
        <v>23</v>
      </c>
      <c r="B55" s="127" t="s">
        <v>54</v>
      </c>
      <c r="C55" s="128"/>
      <c r="D55" s="128"/>
      <c r="E55" s="128"/>
      <c r="F55" s="23"/>
      <c r="G55" s="23"/>
    </row>
    <row r="56" spans="1:14" x14ac:dyDescent="0.25">
      <c r="A56" s="25"/>
      <c r="B56" s="26"/>
      <c r="C56" s="27"/>
      <c r="D56" s="27"/>
      <c r="E56" s="27"/>
      <c r="F56" s="28"/>
      <c r="G56" s="20"/>
    </row>
    <row r="57" spans="1:14" x14ac:dyDescent="0.25">
      <c r="A57" s="7">
        <v>11</v>
      </c>
      <c r="B57" s="4" t="s">
        <v>24</v>
      </c>
      <c r="C57" s="129" t="s">
        <v>49</v>
      </c>
      <c r="D57" s="129"/>
      <c r="E57" s="129"/>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55" t="s">
        <v>89</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x14ac:dyDescent="0.25">
      <c r="A63" s="7"/>
      <c r="B63" s="109" t="s">
        <v>27</v>
      </c>
      <c r="C63" s="130" t="s">
        <v>90</v>
      </c>
      <c r="D63" s="130" t="s">
        <v>65</v>
      </c>
      <c r="E63" s="148" t="s">
        <v>64</v>
      </c>
      <c r="F63" s="150" t="s">
        <v>72</v>
      </c>
      <c r="G63" s="151"/>
      <c r="H63" s="152"/>
      <c r="I63" s="158" t="s">
        <v>73</v>
      </c>
      <c r="J63" s="158"/>
      <c r="K63" s="158"/>
      <c r="L63" s="158" t="s">
        <v>74</v>
      </c>
      <c r="M63" s="158"/>
      <c r="N63" s="158"/>
    </row>
    <row r="64" spans="1:14" ht="38.25" x14ac:dyDescent="0.25">
      <c r="A64" s="3"/>
      <c r="B64" s="109"/>
      <c r="C64" s="131"/>
      <c r="D64" s="131"/>
      <c r="E64" s="149"/>
      <c r="F64" s="57" t="s">
        <v>53</v>
      </c>
      <c r="G64" s="57" t="s">
        <v>28</v>
      </c>
      <c r="H64" s="57" t="s">
        <v>29</v>
      </c>
      <c r="I64" s="57" t="s">
        <v>57</v>
      </c>
      <c r="J64" s="57" t="s">
        <v>28</v>
      </c>
      <c r="K64" s="57" t="s">
        <v>29</v>
      </c>
      <c r="L64" s="57" t="s">
        <v>57</v>
      </c>
      <c r="M64" s="57" t="s">
        <v>28</v>
      </c>
      <c r="N64" s="57" t="s">
        <v>29</v>
      </c>
    </row>
    <row r="65" spans="1:14" x14ac:dyDescent="0.25">
      <c r="A65" s="3"/>
      <c r="B65" s="12" t="s">
        <v>78</v>
      </c>
      <c r="C65" s="63">
        <v>359.1</v>
      </c>
      <c r="D65" s="63">
        <v>714.2</v>
      </c>
      <c r="E65" s="63">
        <v>603.5</v>
      </c>
      <c r="F65" s="63">
        <v>357.55</v>
      </c>
      <c r="G65" s="63">
        <v>790</v>
      </c>
      <c r="H65" s="63">
        <v>300</v>
      </c>
      <c r="I65" s="64" t="s">
        <v>58</v>
      </c>
      <c r="J65" s="64" t="s">
        <v>58</v>
      </c>
      <c r="K65" s="64" t="s">
        <v>58</v>
      </c>
      <c r="L65" s="64" t="s">
        <v>58</v>
      </c>
      <c r="M65" s="64" t="s">
        <v>58</v>
      </c>
      <c r="N65" s="64" t="s">
        <v>58</v>
      </c>
    </row>
    <row r="66" spans="1:14" x14ac:dyDescent="0.25">
      <c r="A66" s="3"/>
      <c r="B66" s="12" t="s">
        <v>82</v>
      </c>
      <c r="C66" s="65">
        <v>24530.9</v>
      </c>
      <c r="D66" s="65">
        <v>24541.15</v>
      </c>
      <c r="E66" s="63">
        <v>24971.3</v>
      </c>
      <c r="F66" s="63">
        <v>22455</v>
      </c>
      <c r="G66" s="63">
        <v>26277.35</v>
      </c>
      <c r="H66" s="63">
        <v>21281.45</v>
      </c>
      <c r="I66" s="64" t="s">
        <v>58</v>
      </c>
      <c r="J66" s="64" t="s">
        <v>58</v>
      </c>
      <c r="K66" s="64" t="s">
        <v>58</v>
      </c>
      <c r="L66" s="64" t="s">
        <v>58</v>
      </c>
      <c r="M66" s="64" t="s">
        <v>58</v>
      </c>
      <c r="N66" s="64" t="s">
        <v>58</v>
      </c>
    </row>
    <row r="67" spans="1:14" s="34" customFormat="1" x14ac:dyDescent="0.25">
      <c r="A67" s="32"/>
      <c r="B67" s="33" t="s">
        <v>50</v>
      </c>
      <c r="C67" s="63" t="s">
        <v>58</v>
      </c>
      <c r="D67" s="63" t="s">
        <v>58</v>
      </c>
      <c r="E67" s="63" t="s">
        <v>58</v>
      </c>
      <c r="F67" s="63" t="s">
        <v>58</v>
      </c>
      <c r="G67" s="63" t="s">
        <v>58</v>
      </c>
      <c r="H67" s="63" t="s">
        <v>58</v>
      </c>
      <c r="I67" s="64" t="s">
        <v>58</v>
      </c>
      <c r="J67" s="64" t="s">
        <v>58</v>
      </c>
      <c r="K67" s="64" t="s">
        <v>58</v>
      </c>
      <c r="L67" s="64" t="s">
        <v>58</v>
      </c>
      <c r="M67" s="64" t="s">
        <v>58</v>
      </c>
      <c r="N67" s="64" t="s">
        <v>58</v>
      </c>
    </row>
    <row r="68" spans="1:14" x14ac:dyDescent="0.25">
      <c r="A68" s="3"/>
      <c r="B68" s="126" t="s">
        <v>91</v>
      </c>
      <c r="C68" s="159"/>
      <c r="D68" s="126"/>
      <c r="E68" s="126"/>
      <c r="F68" s="126"/>
      <c r="G68" s="126"/>
      <c r="H68" s="126"/>
      <c r="I68" s="126"/>
      <c r="J68" s="126"/>
      <c r="K68" s="126"/>
      <c r="L68" s="126"/>
      <c r="M68" s="126"/>
      <c r="N68" s="126"/>
    </row>
    <row r="69" spans="1:14" ht="13.5" x14ac:dyDescent="0.25">
      <c r="A69" s="3"/>
      <c r="B69" s="132" t="s">
        <v>75</v>
      </c>
      <c r="C69" s="132"/>
      <c r="D69" s="132"/>
      <c r="E69" s="132"/>
      <c r="F69" s="132"/>
      <c r="G69" s="132"/>
      <c r="H69" s="132"/>
      <c r="I69" s="132"/>
      <c r="J69" s="132"/>
      <c r="K69" s="132"/>
      <c r="L69" s="132"/>
      <c r="M69" s="132"/>
      <c r="N69" s="132"/>
    </row>
    <row r="70" spans="1:14" x14ac:dyDescent="0.25">
      <c r="A70" s="3"/>
      <c r="B70" s="126" t="s">
        <v>30</v>
      </c>
      <c r="C70" s="126"/>
      <c r="D70" s="126"/>
      <c r="E70" s="126"/>
      <c r="F70" s="126"/>
      <c r="G70" s="126"/>
      <c r="H70" s="126"/>
      <c r="I70" s="126"/>
      <c r="J70" s="126"/>
      <c r="K70" s="126"/>
      <c r="L70" s="126"/>
      <c r="M70" s="126"/>
      <c r="N70" s="126"/>
    </row>
    <row r="71" spans="1:14" s="2" customFormat="1" x14ac:dyDescent="0.25">
      <c r="B71" s="126" t="s">
        <v>31</v>
      </c>
      <c r="C71" s="126"/>
      <c r="D71" s="126"/>
      <c r="E71" s="126"/>
      <c r="F71" s="126"/>
      <c r="G71" s="126"/>
      <c r="H71" s="126"/>
      <c r="I71" s="126"/>
      <c r="J71" s="126"/>
      <c r="K71" s="126"/>
      <c r="L71" s="126"/>
      <c r="M71" s="126"/>
      <c r="N71" s="126"/>
    </row>
    <row r="72" spans="1:14" s="2" customFormat="1" ht="11.25" customHeight="1" x14ac:dyDescent="0.25">
      <c r="B72" s="120"/>
      <c r="C72" s="121"/>
      <c r="D72" s="121"/>
      <c r="E72" s="121"/>
      <c r="F72" s="121"/>
      <c r="G72" s="121"/>
      <c r="H72" s="121"/>
      <c r="I72" s="121"/>
      <c r="J72" s="121"/>
      <c r="K72" s="121"/>
      <c r="L72" s="121"/>
      <c r="M72" s="121"/>
      <c r="N72" s="122"/>
    </row>
    <row r="73" spans="1:14" x14ac:dyDescent="0.25">
      <c r="A73" s="3"/>
      <c r="B73" s="126" t="s">
        <v>80</v>
      </c>
      <c r="C73" s="126"/>
      <c r="D73" s="126"/>
      <c r="E73" s="126"/>
      <c r="F73" s="126"/>
      <c r="G73" s="126"/>
      <c r="H73" s="126"/>
      <c r="I73" s="126"/>
      <c r="J73" s="126"/>
      <c r="K73" s="126"/>
      <c r="L73" s="126"/>
      <c r="M73" s="126"/>
      <c r="N73" s="126"/>
    </row>
    <row r="74" spans="1:14" ht="32.25" customHeight="1" x14ac:dyDescent="0.25">
      <c r="A74" s="3"/>
      <c r="B74" s="126" t="s">
        <v>83</v>
      </c>
      <c r="C74" s="126"/>
      <c r="D74" s="126"/>
      <c r="E74" s="126"/>
      <c r="F74" s="126"/>
      <c r="G74" s="126"/>
      <c r="H74" s="126"/>
      <c r="I74" s="126"/>
      <c r="J74" s="126"/>
      <c r="K74" s="126"/>
      <c r="L74" s="126"/>
      <c r="M74" s="126"/>
      <c r="N74" s="126"/>
    </row>
    <row r="75" spans="1:14" x14ac:dyDescent="0.25">
      <c r="A75" s="3"/>
      <c r="B75" s="35"/>
      <c r="C75" s="35"/>
      <c r="D75" s="35"/>
      <c r="E75" s="35"/>
      <c r="F75" s="35"/>
      <c r="G75" s="10"/>
      <c r="H75" s="10"/>
      <c r="I75" s="10"/>
      <c r="J75" s="10"/>
      <c r="K75" s="10"/>
      <c r="L75" s="10"/>
      <c r="M75" s="10"/>
      <c r="N75" s="10"/>
    </row>
    <row r="76" spans="1:14" ht="26.25" customHeight="1" x14ac:dyDescent="0.25">
      <c r="A76" s="7">
        <v>13</v>
      </c>
      <c r="B76" s="156" t="s">
        <v>32</v>
      </c>
      <c r="C76" s="157"/>
      <c r="D76" s="157"/>
      <c r="E76" s="157"/>
      <c r="F76" s="157"/>
      <c r="G76" s="134"/>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0" t="s">
        <v>33</v>
      </c>
      <c r="C78" s="51" t="s">
        <v>34</v>
      </c>
      <c r="D78" s="51" t="s">
        <v>47</v>
      </c>
      <c r="E78" s="51" t="s">
        <v>69</v>
      </c>
      <c r="F78" s="49" t="s">
        <v>70</v>
      </c>
      <c r="G78" s="51" t="s">
        <v>71</v>
      </c>
      <c r="H78" s="8"/>
      <c r="I78" s="8"/>
      <c r="J78" s="8"/>
      <c r="K78" s="8"/>
      <c r="L78" s="10"/>
      <c r="M78" s="10"/>
      <c r="N78" s="10"/>
    </row>
    <row r="79" spans="1:14" ht="13.5" customHeight="1" x14ac:dyDescent="0.25">
      <c r="A79" s="3"/>
      <c r="B79" s="90" t="s">
        <v>35</v>
      </c>
      <c r="C79" s="37" t="s">
        <v>93</v>
      </c>
      <c r="D79" s="72">
        <v>16.7</v>
      </c>
      <c r="E79" s="74">
        <v>27.21</v>
      </c>
      <c r="F79" s="46" t="s">
        <v>58</v>
      </c>
      <c r="G79" s="46" t="s">
        <v>58</v>
      </c>
      <c r="L79" s="36"/>
      <c r="M79" s="36"/>
      <c r="N79" s="36"/>
    </row>
    <row r="80" spans="1:14" x14ac:dyDescent="0.25">
      <c r="A80" s="3"/>
      <c r="B80" s="91"/>
      <c r="C80" s="37" t="s">
        <v>99</v>
      </c>
      <c r="D80" s="72"/>
      <c r="E80" s="66"/>
      <c r="F80" s="47"/>
      <c r="G80" s="47"/>
      <c r="L80" s="36"/>
      <c r="M80" s="36"/>
      <c r="N80" s="36"/>
    </row>
    <row r="81" spans="1:14" x14ac:dyDescent="0.25">
      <c r="A81" s="3"/>
      <c r="B81" s="91"/>
      <c r="C81" s="60" t="s">
        <v>94</v>
      </c>
      <c r="D81" s="72">
        <v>76.91</v>
      </c>
      <c r="E81" s="160">
        <v>33.97</v>
      </c>
      <c r="F81" s="47"/>
      <c r="G81" s="47"/>
      <c r="L81" s="36"/>
      <c r="M81" s="36"/>
      <c r="N81" s="36"/>
    </row>
    <row r="82" spans="1:14" x14ac:dyDescent="0.25">
      <c r="A82" s="3"/>
      <c r="B82" s="91"/>
      <c r="C82" s="60" t="s">
        <v>95</v>
      </c>
      <c r="D82" s="72">
        <v>7.5</v>
      </c>
      <c r="E82" s="160">
        <v>13.38</v>
      </c>
      <c r="F82" s="47"/>
      <c r="G82" s="47"/>
      <c r="L82" s="36"/>
      <c r="M82" s="36"/>
      <c r="N82" s="36"/>
    </row>
    <row r="83" spans="1:14" x14ac:dyDescent="0.25">
      <c r="A83" s="3"/>
      <c r="B83" s="91"/>
      <c r="C83" s="60" t="s">
        <v>96</v>
      </c>
      <c r="D83" s="72">
        <v>10.92</v>
      </c>
      <c r="E83" s="72">
        <v>43.82</v>
      </c>
      <c r="F83" s="47"/>
      <c r="G83" s="47"/>
      <c r="L83" s="36"/>
      <c r="M83" s="36"/>
      <c r="N83" s="36"/>
    </row>
    <row r="84" spans="1:14" x14ac:dyDescent="0.25">
      <c r="A84" s="3"/>
      <c r="B84" s="92"/>
      <c r="C84" s="37" t="s">
        <v>36</v>
      </c>
      <c r="D84" s="73">
        <f>+AVERAGE(D81:D83)</f>
        <v>31.776666666666667</v>
      </c>
      <c r="E84" s="67">
        <f>AVERAGE(E81:E83)</f>
        <v>30.39</v>
      </c>
      <c r="F84" s="54"/>
      <c r="G84" s="54"/>
      <c r="I84" s="44"/>
      <c r="L84" s="36"/>
      <c r="M84" s="36"/>
      <c r="N84" s="36"/>
    </row>
    <row r="85" spans="1:14" ht="15.6" customHeight="1" x14ac:dyDescent="0.25">
      <c r="A85" s="3"/>
      <c r="B85" s="125" t="s">
        <v>37</v>
      </c>
      <c r="C85" s="37" t="s">
        <v>93</v>
      </c>
      <c r="D85" s="72">
        <v>10.78</v>
      </c>
      <c r="E85" s="74">
        <f>F65/E79</f>
        <v>13.140389562660786</v>
      </c>
      <c r="F85" s="46" t="s">
        <v>58</v>
      </c>
      <c r="G85" s="46" t="s">
        <v>58</v>
      </c>
      <c r="I85" s="44"/>
      <c r="L85" s="36"/>
      <c r="M85" s="36"/>
      <c r="N85" s="36"/>
    </row>
    <row r="86" spans="1:14" x14ac:dyDescent="0.25">
      <c r="A86" s="3"/>
      <c r="B86" s="125"/>
      <c r="C86" s="37" t="s">
        <v>99</v>
      </c>
      <c r="D86" s="72"/>
      <c r="E86" s="66"/>
      <c r="F86" s="47"/>
      <c r="G86" s="47"/>
      <c r="I86" s="44"/>
      <c r="L86" s="36"/>
      <c r="M86" s="36"/>
      <c r="N86" s="36"/>
    </row>
    <row r="87" spans="1:14" x14ac:dyDescent="0.25">
      <c r="A87" s="3"/>
      <c r="B87" s="125"/>
      <c r="C87" s="60" t="s">
        <v>94</v>
      </c>
      <c r="D87" s="72">
        <v>17.34</v>
      </c>
      <c r="E87" s="160">
        <v>28.86</v>
      </c>
      <c r="F87" s="47"/>
      <c r="G87" s="47"/>
      <c r="I87" s="44"/>
      <c r="L87" s="36"/>
      <c r="M87" s="36"/>
      <c r="N87" s="36"/>
    </row>
    <row r="88" spans="1:14" x14ac:dyDescent="0.25">
      <c r="A88" s="3"/>
      <c r="B88" s="125"/>
      <c r="C88" s="60" t="s">
        <v>95</v>
      </c>
      <c r="D88" s="72">
        <v>51.62</v>
      </c>
      <c r="E88" s="64">
        <f>391.65 /E82</f>
        <v>29.271300448430491</v>
      </c>
      <c r="F88" s="47"/>
      <c r="G88" s="47"/>
      <c r="I88" s="44"/>
      <c r="L88" s="36"/>
      <c r="M88" s="36"/>
      <c r="N88" s="36"/>
    </row>
    <row r="89" spans="1:14" x14ac:dyDescent="0.25">
      <c r="A89" s="3"/>
      <c r="B89" s="125"/>
      <c r="C89" s="60" t="s">
        <v>96</v>
      </c>
      <c r="D89" s="72">
        <v>74.180000000000007</v>
      </c>
      <c r="E89" s="72">
        <f>631.2/E83</f>
        <v>14.404381560931082</v>
      </c>
      <c r="F89" s="47"/>
      <c r="G89" s="47"/>
      <c r="I89" s="44"/>
      <c r="L89" s="36"/>
      <c r="M89" s="36"/>
      <c r="N89" s="36"/>
    </row>
    <row r="90" spans="1:14" x14ac:dyDescent="0.25">
      <c r="A90" s="3"/>
      <c r="B90" s="125"/>
      <c r="C90" s="37" t="s">
        <v>36</v>
      </c>
      <c r="D90" s="73">
        <f>SUM(D87:D89)/3</f>
        <v>47.713333333333331</v>
      </c>
      <c r="E90" s="67">
        <f>AVERAGE(E87:E89)</f>
        <v>24.178560669787192</v>
      </c>
      <c r="F90" s="54" t="s">
        <v>58</v>
      </c>
      <c r="G90" s="54" t="s">
        <v>58</v>
      </c>
      <c r="L90" s="36"/>
      <c r="M90" s="36"/>
      <c r="N90" s="36"/>
    </row>
    <row r="91" spans="1:14" ht="14.25" customHeight="1" x14ac:dyDescent="0.25">
      <c r="A91" s="3"/>
      <c r="B91" s="125" t="s">
        <v>43</v>
      </c>
      <c r="C91" s="37" t="s">
        <v>93</v>
      </c>
      <c r="D91" s="68">
        <v>0.39960000000000001</v>
      </c>
      <c r="E91" s="75">
        <f>C26/(C27+C28)</f>
        <v>0.2535734473939566</v>
      </c>
      <c r="F91" s="46" t="s">
        <v>58</v>
      </c>
      <c r="G91" s="46" t="s">
        <v>58</v>
      </c>
      <c r="L91" s="36"/>
      <c r="M91" s="36"/>
      <c r="N91" s="36"/>
    </row>
    <row r="92" spans="1:14" x14ac:dyDescent="0.25">
      <c r="A92" s="3"/>
      <c r="B92" s="125"/>
      <c r="C92" s="37" t="s">
        <v>99</v>
      </c>
      <c r="D92" s="69"/>
      <c r="E92" s="76"/>
      <c r="F92" s="48"/>
      <c r="G92" s="46"/>
      <c r="L92" s="36"/>
      <c r="M92" s="36"/>
      <c r="N92" s="36"/>
    </row>
    <row r="93" spans="1:14" x14ac:dyDescent="0.25">
      <c r="A93" s="3"/>
      <c r="B93" s="125"/>
      <c r="C93" s="60" t="s">
        <v>94</v>
      </c>
      <c r="D93" s="70">
        <v>0.1875</v>
      </c>
      <c r="E93" s="68">
        <v>0.35160000000000002</v>
      </c>
      <c r="F93" s="59"/>
      <c r="G93" s="46"/>
      <c r="L93" s="36"/>
      <c r="M93" s="36"/>
      <c r="N93" s="36"/>
    </row>
    <row r="94" spans="1:14" x14ac:dyDescent="0.25">
      <c r="A94" s="3"/>
      <c r="B94" s="125"/>
      <c r="C94" s="60" t="s">
        <v>95</v>
      </c>
      <c r="D94" s="70">
        <v>0.2306</v>
      </c>
      <c r="E94" s="68">
        <v>0.20680000000000001</v>
      </c>
      <c r="F94" s="59"/>
      <c r="G94" s="46"/>
      <c r="L94" s="36"/>
      <c r="M94" s="36"/>
      <c r="N94" s="36"/>
    </row>
    <row r="95" spans="1:14" x14ac:dyDescent="0.25">
      <c r="A95" s="3"/>
      <c r="B95" s="125"/>
      <c r="C95" s="60" t="s">
        <v>96</v>
      </c>
      <c r="D95" s="70">
        <v>0.18890000000000001</v>
      </c>
      <c r="E95" s="68">
        <f>4279.39/16062.82</f>
        <v>0.26641585973073223</v>
      </c>
      <c r="F95" s="59"/>
      <c r="G95" s="46"/>
      <c r="L95" s="36"/>
      <c r="M95" s="36"/>
      <c r="N95" s="36"/>
    </row>
    <row r="96" spans="1:14" x14ac:dyDescent="0.25">
      <c r="A96" s="3"/>
      <c r="B96" s="125"/>
      <c r="C96" s="37" t="s">
        <v>36</v>
      </c>
      <c r="D96" s="71">
        <f>SUM(D93:D95)/3</f>
        <v>0.20233333333333334</v>
      </c>
      <c r="E96" s="77">
        <f>AVERAGE(E93:E95)</f>
        <v>0.2749386199102441</v>
      </c>
      <c r="F96" s="54" t="s">
        <v>58</v>
      </c>
      <c r="G96" s="54" t="s">
        <v>58</v>
      </c>
      <c r="J96" s="24"/>
      <c r="K96" s="24"/>
      <c r="L96" s="36"/>
      <c r="M96" s="36"/>
      <c r="N96" s="36"/>
    </row>
    <row r="97" spans="1:14" ht="13.5" customHeight="1" x14ac:dyDescent="0.25">
      <c r="A97" s="3"/>
      <c r="B97" s="119" t="s">
        <v>38</v>
      </c>
      <c r="C97" s="37" t="s">
        <v>93</v>
      </c>
      <c r="D97" s="72">
        <v>40.83</v>
      </c>
      <c r="E97" s="74">
        <f>(C27+C28)/(C27/10)</f>
        <v>98.871836883306031</v>
      </c>
      <c r="F97" s="46" t="s">
        <v>58</v>
      </c>
      <c r="G97" s="46" t="s">
        <v>58</v>
      </c>
      <c r="J97" s="24"/>
      <c r="K97" s="45"/>
      <c r="L97" s="36"/>
      <c r="M97" s="36"/>
      <c r="N97" s="36"/>
    </row>
    <row r="98" spans="1:14" x14ac:dyDescent="0.25">
      <c r="A98" s="3"/>
      <c r="B98" s="119"/>
      <c r="C98" s="37" t="s">
        <v>99</v>
      </c>
      <c r="D98" s="72"/>
      <c r="E98" s="74"/>
      <c r="F98" s="47"/>
      <c r="G98" s="47"/>
      <c r="J98" s="24"/>
      <c r="K98" s="24"/>
      <c r="L98" s="36"/>
      <c r="M98" s="36"/>
      <c r="N98" s="36"/>
    </row>
    <row r="99" spans="1:14" x14ac:dyDescent="0.25">
      <c r="A99" s="3"/>
      <c r="B99" s="119"/>
      <c r="C99" s="60" t="s">
        <v>94</v>
      </c>
      <c r="D99" s="72">
        <v>377.19</v>
      </c>
      <c r="E99" s="72">
        <v>96.59</v>
      </c>
      <c r="F99" s="47"/>
      <c r="G99" s="47"/>
      <c r="J99" s="24"/>
      <c r="K99" s="24"/>
      <c r="L99" s="36"/>
      <c r="M99" s="36"/>
      <c r="N99" s="36"/>
    </row>
    <row r="100" spans="1:14" x14ac:dyDescent="0.25">
      <c r="A100" s="3"/>
      <c r="B100" s="119"/>
      <c r="C100" s="60" t="s">
        <v>95</v>
      </c>
      <c r="D100" s="72">
        <v>32.51</v>
      </c>
      <c r="E100" s="72">
        <v>63.96</v>
      </c>
      <c r="F100" s="47"/>
      <c r="G100" s="47"/>
      <c r="J100" s="24"/>
      <c r="K100" s="24"/>
      <c r="L100" s="36"/>
      <c r="M100" s="36"/>
      <c r="N100" s="36"/>
    </row>
    <row r="101" spans="1:14" x14ac:dyDescent="0.25">
      <c r="A101" s="3"/>
      <c r="B101" s="119"/>
      <c r="C101" s="60" t="s">
        <v>96</v>
      </c>
      <c r="D101" s="74">
        <v>57.8</v>
      </c>
      <c r="E101" s="72">
        <f>16062.82/(1080.25/10)</f>
        <v>148.69539458458689</v>
      </c>
      <c r="F101" s="47"/>
      <c r="G101" s="47"/>
      <c r="J101" s="24"/>
      <c r="K101" s="24"/>
      <c r="L101" s="36"/>
      <c r="M101" s="36"/>
      <c r="N101" s="36"/>
    </row>
    <row r="102" spans="1:14" x14ac:dyDescent="0.25">
      <c r="A102" s="3"/>
      <c r="B102" s="119"/>
      <c r="C102" s="37" t="s">
        <v>36</v>
      </c>
      <c r="D102" s="73">
        <f>SUM(D99:D101)/3</f>
        <v>155.83333333333334</v>
      </c>
      <c r="E102" s="67">
        <f>AVERAGE(E99:E101)</f>
        <v>103.0817981948623</v>
      </c>
      <c r="F102" s="54" t="s">
        <v>58</v>
      </c>
      <c r="G102" s="54" t="s">
        <v>58</v>
      </c>
      <c r="H102" s="36"/>
      <c r="I102" s="36"/>
      <c r="J102" s="36"/>
      <c r="K102" s="36"/>
      <c r="L102" s="36"/>
      <c r="M102" s="36"/>
      <c r="N102" s="36"/>
    </row>
    <row r="103" spans="1:14" ht="26.25" customHeight="1" x14ac:dyDescent="0.25">
      <c r="A103" s="3"/>
      <c r="B103" s="141" t="s">
        <v>92</v>
      </c>
      <c r="C103" s="142"/>
      <c r="D103" s="142"/>
      <c r="E103" s="142"/>
      <c r="F103" s="142"/>
      <c r="G103" s="143"/>
      <c r="H103" s="36"/>
      <c r="I103" s="36"/>
      <c r="J103" s="36"/>
      <c r="K103" s="36"/>
      <c r="L103" s="36"/>
      <c r="M103" s="36"/>
      <c r="N103" s="36"/>
    </row>
    <row r="104" spans="1:14" x14ac:dyDescent="0.25">
      <c r="A104" s="3"/>
      <c r="B104" s="144" t="s">
        <v>97</v>
      </c>
      <c r="C104" s="145"/>
      <c r="D104" s="145"/>
      <c r="E104" s="145"/>
      <c r="F104" s="145"/>
      <c r="G104" s="146"/>
      <c r="H104" s="36"/>
      <c r="I104" s="36"/>
      <c r="J104" s="36"/>
      <c r="K104" s="36"/>
      <c r="L104" s="36"/>
      <c r="M104" s="36"/>
      <c r="N104" s="36"/>
    </row>
    <row r="105" spans="1:14" x14ac:dyDescent="0.25">
      <c r="C105" s="147"/>
      <c r="D105" s="147"/>
      <c r="E105" s="147"/>
      <c r="F105" s="147"/>
      <c r="G105" s="147"/>
      <c r="H105" s="36"/>
      <c r="I105" s="36"/>
    </row>
    <row r="106" spans="1:14" x14ac:dyDescent="0.25">
      <c r="A106" s="7">
        <v>14</v>
      </c>
      <c r="B106" s="38" t="s">
        <v>39</v>
      </c>
      <c r="C106" s="153" t="s">
        <v>7</v>
      </c>
      <c r="D106" s="154"/>
      <c r="E106" s="154"/>
      <c r="F106" s="154"/>
      <c r="G106" s="155"/>
    </row>
    <row r="107" spans="1:14" x14ac:dyDescent="0.25">
      <c r="A107" s="13"/>
      <c r="C107" s="39"/>
      <c r="D107" s="39" t="s">
        <v>40</v>
      </c>
      <c r="E107" s="39"/>
      <c r="F107" s="39"/>
      <c r="G107" s="39"/>
    </row>
    <row r="108" spans="1:14" ht="13.5" customHeight="1" x14ac:dyDescent="0.25">
      <c r="B108" s="136" t="s">
        <v>98</v>
      </c>
      <c r="C108" s="137"/>
      <c r="D108" s="137"/>
      <c r="E108" s="137"/>
      <c r="F108" s="137"/>
      <c r="G108" s="138"/>
    </row>
  </sheetData>
  <mergeCells count="62">
    <mergeCell ref="B108:G108"/>
    <mergeCell ref="A47:A48"/>
    <mergeCell ref="B103:G103"/>
    <mergeCell ref="B104:G104"/>
    <mergeCell ref="C105:G105"/>
    <mergeCell ref="E63:E64"/>
    <mergeCell ref="F63:H63"/>
    <mergeCell ref="C47:E48"/>
    <mergeCell ref="C106:G106"/>
    <mergeCell ref="B71:N71"/>
    <mergeCell ref="B73:N73"/>
    <mergeCell ref="B74:N74"/>
    <mergeCell ref="B76:G76"/>
    <mergeCell ref="I63:K63"/>
    <mergeCell ref="L63:N63"/>
    <mergeCell ref="B68:N68"/>
    <mergeCell ref="B97:B102"/>
    <mergeCell ref="B72:N72"/>
    <mergeCell ref="D43:E43"/>
    <mergeCell ref="D44:E44"/>
    <mergeCell ref="B91:B96"/>
    <mergeCell ref="B85:B90"/>
    <mergeCell ref="B70:N70"/>
    <mergeCell ref="B55:E55"/>
    <mergeCell ref="C57:E57"/>
    <mergeCell ref="B63:B64"/>
    <mergeCell ref="C63:C64"/>
    <mergeCell ref="D63:D64"/>
    <mergeCell ref="B69:N69"/>
    <mergeCell ref="C54:E54"/>
    <mergeCell ref="B46:E46"/>
    <mergeCell ref="B47:B48"/>
    <mergeCell ref="B42:E42"/>
    <mergeCell ref="C34:E34"/>
    <mergeCell ref="C38:E38"/>
    <mergeCell ref="C39:E39"/>
    <mergeCell ref="C40:E40"/>
    <mergeCell ref="B35:E35"/>
    <mergeCell ref="B37:E37"/>
    <mergeCell ref="C19:E19"/>
    <mergeCell ref="B20:E20"/>
    <mergeCell ref="B22:E22"/>
    <mergeCell ref="B23:E23"/>
    <mergeCell ref="B29:E29"/>
    <mergeCell ref="D25:D28"/>
    <mergeCell ref="E25:E28"/>
    <mergeCell ref="B49:B53"/>
    <mergeCell ref="C49:E53"/>
    <mergeCell ref="B79:B84"/>
    <mergeCell ref="C18:E18"/>
    <mergeCell ref="A1:B1"/>
    <mergeCell ref="C5:E5"/>
    <mergeCell ref="B6:D6"/>
    <mergeCell ref="C9:E9"/>
    <mergeCell ref="B12:C12"/>
    <mergeCell ref="B15:E15"/>
    <mergeCell ref="C16:E16"/>
    <mergeCell ref="C17:E17"/>
    <mergeCell ref="B13:C13"/>
    <mergeCell ref="B31:E31"/>
    <mergeCell ref="C32:E32"/>
    <mergeCell ref="C33:E3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SAHAJ</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Shivangi Paliwal</cp:lastModifiedBy>
  <cp:lastPrinted>2023-05-18T08:38:40Z</cp:lastPrinted>
  <dcterms:created xsi:type="dcterms:W3CDTF">2018-10-13T12:55:33Z</dcterms:created>
  <dcterms:modified xsi:type="dcterms:W3CDTF">2025-06-07T08:21:06Z</dcterms:modified>
</cp:coreProperties>
</file>